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00" windowHeight="8325" activeTab="0"/>
  </bookViews>
  <sheets>
    <sheet name="Sheet1" sheetId="1" r:id="rId1"/>
  </sheets>
  <definedNames>
    <definedName name="Comfort">'Sheet1'!$J$1</definedName>
    <definedName name="sore">'Sheet1'!$J$2</definedName>
    <definedName name="StartDate">'Sheet1'!$B$2</definedName>
  </definedNames>
  <calcPr fullCalcOnLoad="1"/>
</workbook>
</file>

<file path=xl/sharedStrings.xml><?xml version="1.0" encoding="utf-8"?>
<sst xmlns="http://schemas.openxmlformats.org/spreadsheetml/2006/main" count="45" uniqueCount="45">
  <si>
    <t>Day</t>
  </si>
  <si>
    <t>Camas</t>
  </si>
  <si>
    <t>St John</t>
  </si>
  <si>
    <t>Ranier</t>
  </si>
  <si>
    <t>Astoria</t>
  </si>
  <si>
    <t>Fort Stevens</t>
  </si>
  <si>
    <t>Clatskanie</t>
  </si>
  <si>
    <t>Seaside</t>
  </si>
  <si>
    <t>Tillimook</t>
  </si>
  <si>
    <t>Oswald State Park</t>
  </si>
  <si>
    <t>Netarts Route</t>
  </si>
  <si>
    <t>Neotsu</t>
  </si>
  <si>
    <t>Newport</t>
  </si>
  <si>
    <t>Waldport</t>
  </si>
  <si>
    <t>Florence</t>
  </si>
  <si>
    <t>Reedsport</t>
  </si>
  <si>
    <t>Coos Bay</t>
  </si>
  <si>
    <t>Bandon</t>
  </si>
  <si>
    <t>Port Orford</t>
  </si>
  <si>
    <t>Gold Beach</t>
  </si>
  <si>
    <t>Brookings</t>
  </si>
  <si>
    <t>Back to Gold Beach</t>
  </si>
  <si>
    <t>Agness</t>
  </si>
  <si>
    <t>Galice</t>
  </si>
  <si>
    <t>Grants Pass</t>
  </si>
  <si>
    <t>Medford</t>
  </si>
  <si>
    <t>Eagle Point</t>
  </si>
  <si>
    <t>Shady Cove</t>
  </si>
  <si>
    <t>Union Creek</t>
  </si>
  <si>
    <t>Exit to Cater Lake</t>
  </si>
  <si>
    <t>Loop Cater Lake</t>
  </si>
  <si>
    <t>Fort Kimball</t>
  </si>
  <si>
    <t>jct 58</t>
  </si>
  <si>
    <t>Jct 31</t>
  </si>
  <si>
    <t>Bend</t>
  </si>
  <si>
    <t>Redmond</t>
  </si>
  <si>
    <t>Madras</t>
  </si>
  <si>
    <t>Lyle Gap Summit</t>
  </si>
  <si>
    <t>Maupin</t>
  </si>
  <si>
    <t>The Dalles</t>
  </si>
  <si>
    <t>Hood River</t>
  </si>
  <si>
    <t>Comfortable</t>
  </si>
  <si>
    <t>Stress</t>
  </si>
  <si>
    <t>Lincoln City</t>
  </si>
  <si>
    <t>Camas (via 205)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</si>
</sst>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[$-409]dddd\,\ mmmm\ dd\,\ yyyy"/>
    <numFmt numFmtId="166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K2" sqref="K2"/>
    </sheetView>
  </sheetViews>
  <sheetFormatPr defaultColWidth="9.140625" defaultRowHeight="12.75"/>
  <cols>
    <col min="2" max="2" width="9.140625" style="2" customWidth="1"/>
    <col min="5" max="5" width="18.00390625" style="0" bestFit="1" customWidth="1"/>
  </cols>
  <sheetData>
    <row r="1" spans="3:10" ht="12.75">
      <c r="C1" t="s">
        <v>0</v>
      </c>
      <c r="I1" t="s">
        <v>41</v>
      </c>
      <c r="J1">
        <v>75</v>
      </c>
    </row>
    <row r="2" spans="1:10" ht="12.75">
      <c r="A2" s="1">
        <f>B2</f>
        <v>39355</v>
      </c>
      <c r="B2" s="2">
        <v>39355</v>
      </c>
      <c r="C2">
        <v>0</v>
      </c>
      <c r="D2">
        <v>0</v>
      </c>
      <c r="E2" t="s">
        <v>1</v>
      </c>
      <c r="F2">
        <f>IF(ISBLANK(C2),D2+F1,D2)</f>
        <v>0</v>
      </c>
      <c r="G2">
        <f>D2+G1</f>
        <v>0</v>
      </c>
      <c r="I2" t="s">
        <v>42</v>
      </c>
      <c r="J2">
        <v>89</v>
      </c>
    </row>
    <row r="3" spans="1:7" ht="12.75">
      <c r="A3" s="1">
        <f aca="true" t="shared" si="0" ref="A3:A52">B3</f>
      </c>
      <c r="B3" s="2">
        <f>IF(ISBLANK(C3),"",StartDate+C3)</f>
      </c>
      <c r="D3">
        <v>25</v>
      </c>
      <c r="E3" t="s">
        <v>2</v>
      </c>
      <c r="F3">
        <f aca="true" t="shared" si="1" ref="F3:F17">IF(ISBLANK(C3),D3+F2,D3)</f>
        <v>25</v>
      </c>
      <c r="G3">
        <f aca="true" t="shared" si="2" ref="G3:G17">D3+G2</f>
        <v>25</v>
      </c>
    </row>
    <row r="4" spans="1:7" ht="12.75">
      <c r="A4" s="1">
        <f t="shared" si="0"/>
      </c>
      <c r="B4" s="2">
        <f>IF(ISBLANK(C4),"",StartDate+C4)</f>
      </c>
      <c r="D4">
        <f>48-5</f>
        <v>43</v>
      </c>
      <c r="E4" t="s">
        <v>3</v>
      </c>
      <c r="F4">
        <f t="shared" si="1"/>
        <v>68</v>
      </c>
      <c r="G4">
        <f t="shared" si="2"/>
        <v>68</v>
      </c>
    </row>
    <row r="5" spans="1:7" ht="12.75">
      <c r="A5" s="1">
        <f t="shared" si="0"/>
      </c>
      <c r="B5" s="2">
        <f>IF(ISBLANK(C5),"",StartDate+C5)</f>
      </c>
      <c r="D5">
        <v>16</v>
      </c>
      <c r="E5" t="s">
        <v>6</v>
      </c>
      <c r="F5">
        <f t="shared" si="1"/>
        <v>84</v>
      </c>
      <c r="G5">
        <f t="shared" si="2"/>
        <v>84</v>
      </c>
    </row>
    <row r="6" spans="1:7" ht="12.75">
      <c r="A6" s="1">
        <f t="shared" si="0"/>
        <v>39356</v>
      </c>
      <c r="B6" s="2">
        <f>IF(ISBLANK(C6),"",StartDate+C6)</f>
        <v>39356</v>
      </c>
      <c r="C6">
        <v>1</v>
      </c>
      <c r="D6">
        <f>48-D5</f>
        <v>32</v>
      </c>
      <c r="E6" t="s">
        <v>4</v>
      </c>
      <c r="F6">
        <f t="shared" si="1"/>
        <v>32</v>
      </c>
      <c r="G6">
        <f t="shared" si="2"/>
        <v>116</v>
      </c>
    </row>
    <row r="7" spans="1:7" ht="12.75">
      <c r="A7" s="1">
        <f t="shared" si="0"/>
      </c>
      <c r="B7" s="2">
        <f>IF(ISBLANK(C7),"",StartDate+C7)</f>
      </c>
      <c r="D7">
        <v>15</v>
      </c>
      <c r="E7" t="s">
        <v>5</v>
      </c>
      <c r="F7">
        <f t="shared" si="1"/>
        <v>47</v>
      </c>
      <c r="G7">
        <f t="shared" si="2"/>
        <v>131</v>
      </c>
    </row>
    <row r="8" spans="1:7" ht="12.75">
      <c r="A8" s="1">
        <f t="shared" si="0"/>
      </c>
      <c r="B8" s="2">
        <f>IF(ISBLANK(C8),"",StartDate+C8)</f>
      </c>
      <c r="D8">
        <v>20</v>
      </c>
      <c r="E8" t="s">
        <v>7</v>
      </c>
      <c r="F8">
        <f t="shared" si="1"/>
        <v>67</v>
      </c>
      <c r="G8">
        <f t="shared" si="2"/>
        <v>151</v>
      </c>
    </row>
    <row r="9" spans="1:7" ht="12.75">
      <c r="A9" s="1">
        <f t="shared" si="0"/>
      </c>
      <c r="B9" s="2">
        <f>IF(ISBLANK(C9),"",StartDate+C9)</f>
      </c>
      <c r="D9">
        <v>23</v>
      </c>
      <c r="E9" t="s">
        <v>9</v>
      </c>
      <c r="F9">
        <f t="shared" si="1"/>
        <v>90</v>
      </c>
      <c r="G9">
        <f t="shared" si="2"/>
        <v>174</v>
      </c>
    </row>
    <row r="10" spans="1:7" ht="12.75">
      <c r="A10" s="1">
        <f t="shared" si="0"/>
        <v>39357</v>
      </c>
      <c r="B10" s="2">
        <f>IF(ISBLANK(C10),"",StartDate+C10)</f>
        <v>39357</v>
      </c>
      <c r="C10">
        <v>2</v>
      </c>
      <c r="D10">
        <f>49-D9</f>
        <v>26</v>
      </c>
      <c r="E10" t="s">
        <v>8</v>
      </c>
      <c r="F10">
        <f t="shared" si="1"/>
        <v>26</v>
      </c>
      <c r="G10">
        <f t="shared" si="2"/>
        <v>200</v>
      </c>
    </row>
    <row r="11" spans="1:7" ht="12.75">
      <c r="A11" s="1">
        <f t="shared" si="0"/>
      </c>
      <c r="B11" s="2">
        <f>IF(ISBLANK(C11),"",StartDate+C11)</f>
      </c>
      <c r="D11">
        <v>35</v>
      </c>
      <c r="E11" t="s">
        <v>10</v>
      </c>
      <c r="F11">
        <f t="shared" si="1"/>
        <v>61</v>
      </c>
      <c r="G11">
        <f t="shared" si="2"/>
        <v>235</v>
      </c>
    </row>
    <row r="12" spans="1:7" ht="12.75">
      <c r="A12" s="1">
        <f t="shared" si="0"/>
      </c>
      <c r="B12" s="2">
        <f>IF(ISBLANK(C12),"",StartDate+C12)</f>
      </c>
      <c r="D12">
        <v>15</v>
      </c>
      <c r="E12" t="s">
        <v>11</v>
      </c>
      <c r="F12">
        <f t="shared" si="1"/>
        <v>76</v>
      </c>
      <c r="G12">
        <f t="shared" si="2"/>
        <v>250</v>
      </c>
    </row>
    <row r="13" spans="1:7" ht="12.75">
      <c r="A13" s="1">
        <f t="shared" si="0"/>
      </c>
      <c r="B13" s="2">
        <f>IF(ISBLANK(C13),"",StartDate+C13)</f>
      </c>
      <c r="D13">
        <v>5</v>
      </c>
      <c r="E13" t="s">
        <v>43</v>
      </c>
      <c r="F13">
        <f t="shared" si="1"/>
        <v>81</v>
      </c>
      <c r="G13">
        <f t="shared" si="2"/>
        <v>255</v>
      </c>
    </row>
    <row r="14" spans="1:7" ht="12.75">
      <c r="A14" s="1">
        <f t="shared" si="0"/>
        <v>39358</v>
      </c>
      <c r="B14" s="2">
        <f>IF(ISBLANK(C14),"",StartDate+C14)</f>
        <v>39358</v>
      </c>
      <c r="C14">
        <v>3</v>
      </c>
      <c r="D14">
        <f>30-D13</f>
        <v>25</v>
      </c>
      <c r="E14" t="s">
        <v>12</v>
      </c>
      <c r="F14">
        <f t="shared" si="1"/>
        <v>25</v>
      </c>
      <c r="G14">
        <f t="shared" si="2"/>
        <v>280</v>
      </c>
    </row>
    <row r="15" spans="1:7" ht="12.75">
      <c r="A15" s="1">
        <f t="shared" si="0"/>
      </c>
      <c r="B15" s="2">
        <f>IF(ISBLANK(C15),"",StartDate+C15)</f>
      </c>
      <c r="D15">
        <v>16</v>
      </c>
      <c r="E15" t="s">
        <v>13</v>
      </c>
      <c r="F15">
        <f t="shared" si="1"/>
        <v>41</v>
      </c>
      <c r="G15">
        <f t="shared" si="2"/>
        <v>296</v>
      </c>
    </row>
    <row r="16" spans="1:7" ht="12.75">
      <c r="A16" s="1">
        <f t="shared" si="0"/>
      </c>
      <c r="B16" s="2">
        <f>IF(ISBLANK(C16),"",StartDate+C16)</f>
      </c>
      <c r="D16">
        <v>34</v>
      </c>
      <c r="E16" t="s">
        <v>14</v>
      </c>
      <c r="F16">
        <f t="shared" si="1"/>
        <v>75</v>
      </c>
      <c r="G16">
        <f t="shared" si="2"/>
        <v>330</v>
      </c>
    </row>
    <row r="17" spans="1:7" ht="12.75">
      <c r="A17" s="1">
        <f t="shared" si="0"/>
        <v>39359</v>
      </c>
      <c r="B17" s="2">
        <f>IF(ISBLANK(C17),"",StartDate+C17)</f>
        <v>39359</v>
      </c>
      <c r="C17">
        <v>4</v>
      </c>
      <c r="D17">
        <v>21</v>
      </c>
      <c r="E17" t="s">
        <v>15</v>
      </c>
      <c r="F17">
        <f t="shared" si="1"/>
        <v>21</v>
      </c>
      <c r="G17">
        <f t="shared" si="2"/>
        <v>351</v>
      </c>
    </row>
    <row r="18" spans="1:7" ht="12.75">
      <c r="A18" s="1">
        <f t="shared" si="0"/>
      </c>
      <c r="B18" s="2">
        <f>IF(ISBLANK(C18),"",StartDate+C18)</f>
      </c>
      <c r="D18">
        <v>27</v>
      </c>
      <c r="E18" t="s">
        <v>16</v>
      </c>
      <c r="F18">
        <f aca="true" t="shared" si="3" ref="F18:F34">IF(ISBLANK(C18),D18+F17,D18)</f>
        <v>48</v>
      </c>
      <c r="G18">
        <f aca="true" t="shared" si="4" ref="G18:G34">D18+G17</f>
        <v>378</v>
      </c>
    </row>
    <row r="19" spans="1:7" ht="12.75">
      <c r="A19" s="1">
        <f t="shared" si="0"/>
      </c>
      <c r="B19" s="2">
        <f>IF(ISBLANK(C19),"",StartDate+C19)</f>
      </c>
      <c r="D19">
        <v>18</v>
      </c>
      <c r="E19" t="s">
        <v>17</v>
      </c>
      <c r="F19">
        <f t="shared" si="3"/>
        <v>66</v>
      </c>
      <c r="G19">
        <f t="shared" si="4"/>
        <v>396</v>
      </c>
    </row>
    <row r="20" spans="1:7" ht="12.75">
      <c r="A20" s="1">
        <f t="shared" si="0"/>
        <v>39360</v>
      </c>
      <c r="B20" s="2">
        <f>IF(ISBLANK(C20),"",StartDate+C20)</f>
        <v>39360</v>
      </c>
      <c r="C20">
        <v>5</v>
      </c>
      <c r="D20">
        <f>51-D19</f>
        <v>33</v>
      </c>
      <c r="E20" t="s">
        <v>18</v>
      </c>
      <c r="F20">
        <f t="shared" si="3"/>
        <v>33</v>
      </c>
      <c r="G20">
        <f t="shared" si="4"/>
        <v>429</v>
      </c>
    </row>
    <row r="21" spans="1:7" ht="12.75">
      <c r="A21" s="1">
        <f t="shared" si="0"/>
      </c>
      <c r="B21" s="2">
        <f>IF(ISBLANK(C21),"",StartDate+C21)</f>
      </c>
      <c r="D21">
        <v>28</v>
      </c>
      <c r="E21" t="s">
        <v>19</v>
      </c>
      <c r="F21">
        <f t="shared" si="3"/>
        <v>61</v>
      </c>
      <c r="G21">
        <f t="shared" si="4"/>
        <v>457</v>
      </c>
    </row>
    <row r="22" spans="1:7" ht="12.75">
      <c r="A22" s="1">
        <f t="shared" si="0"/>
        <v>39361</v>
      </c>
      <c r="B22" s="2">
        <f>IF(ISBLANK(C22),"",StartDate+C22)</f>
        <v>39361</v>
      </c>
      <c r="C22">
        <v>6</v>
      </c>
      <c r="D22">
        <v>35</v>
      </c>
      <c r="E22" t="s">
        <v>20</v>
      </c>
      <c r="F22">
        <f t="shared" si="3"/>
        <v>35</v>
      </c>
      <c r="G22">
        <f t="shared" si="4"/>
        <v>492</v>
      </c>
    </row>
    <row r="23" spans="1:7" ht="12.75">
      <c r="A23" s="1">
        <f t="shared" si="0"/>
        <v>39362</v>
      </c>
      <c r="B23" s="2">
        <f>IF(ISBLANK(C23),"",StartDate+C23)</f>
        <v>39362</v>
      </c>
      <c r="C23">
        <v>7</v>
      </c>
      <c r="D23">
        <v>35</v>
      </c>
      <c r="E23" t="s">
        <v>21</v>
      </c>
      <c r="F23">
        <f t="shared" si="3"/>
        <v>35</v>
      </c>
      <c r="G23">
        <f t="shared" si="4"/>
        <v>527</v>
      </c>
    </row>
    <row r="24" spans="1:7" ht="12.75">
      <c r="A24" s="1">
        <f t="shared" si="0"/>
        <v>39363</v>
      </c>
      <c r="B24" s="2">
        <f>IF(ISBLANK(C24),"",StartDate+C24)</f>
        <v>39363</v>
      </c>
      <c r="C24">
        <v>8</v>
      </c>
      <c r="D24">
        <f>30+3+16</f>
        <v>49</v>
      </c>
      <c r="E24" t="s">
        <v>22</v>
      </c>
      <c r="F24">
        <f t="shared" si="3"/>
        <v>49</v>
      </c>
      <c r="G24">
        <f t="shared" si="4"/>
        <v>576</v>
      </c>
    </row>
    <row r="25" spans="1:7" ht="12.75">
      <c r="A25" s="1">
        <f t="shared" si="0"/>
      </c>
      <c r="B25" s="2">
        <f>IF(ISBLANK(C25),"",StartDate+C25)</f>
      </c>
      <c r="D25">
        <v>31</v>
      </c>
      <c r="E25" t="s">
        <v>23</v>
      </c>
      <c r="F25">
        <f t="shared" si="3"/>
        <v>80</v>
      </c>
      <c r="G25">
        <f t="shared" si="4"/>
        <v>607</v>
      </c>
    </row>
    <row r="26" spans="1:7" ht="12.75">
      <c r="A26" s="1">
        <f t="shared" si="0"/>
        <v>39364</v>
      </c>
      <c r="B26" s="2">
        <f>IF(ISBLANK(C26),"",StartDate+C26)</f>
        <v>39364</v>
      </c>
      <c r="C26">
        <v>9</v>
      </c>
      <c r="D26">
        <f>12+3+11+9</f>
        <v>35</v>
      </c>
      <c r="E26" t="s">
        <v>24</v>
      </c>
      <c r="F26">
        <f t="shared" si="3"/>
        <v>35</v>
      </c>
      <c r="G26">
        <f t="shared" si="4"/>
        <v>642</v>
      </c>
    </row>
    <row r="27" spans="1:7" ht="12.75">
      <c r="A27" s="1">
        <f t="shared" si="0"/>
      </c>
      <c r="B27" s="2">
        <f>IF(ISBLANK(C27),"",StartDate+C27)</f>
      </c>
      <c r="D27">
        <v>29</v>
      </c>
      <c r="E27" t="s">
        <v>25</v>
      </c>
      <c r="F27">
        <f t="shared" si="3"/>
        <v>64</v>
      </c>
      <c r="G27">
        <f t="shared" si="4"/>
        <v>671</v>
      </c>
    </row>
    <row r="28" spans="1:7" ht="12.75">
      <c r="A28" s="1">
        <f t="shared" si="0"/>
      </c>
      <c r="B28" s="2">
        <f>IF(ISBLANK(C28),"",StartDate+C28)</f>
      </c>
      <c r="D28">
        <v>10</v>
      </c>
      <c r="E28" t="s">
        <v>26</v>
      </c>
      <c r="F28">
        <f t="shared" si="3"/>
        <v>74</v>
      </c>
      <c r="G28">
        <f t="shared" si="4"/>
        <v>681</v>
      </c>
    </row>
    <row r="29" spans="1:7" ht="12.75">
      <c r="A29" s="1">
        <f t="shared" si="0"/>
        <v>39365</v>
      </c>
      <c r="B29" s="2">
        <f>IF(ISBLANK(C29),"",StartDate+C29)</f>
        <v>39365</v>
      </c>
      <c r="C29">
        <v>10</v>
      </c>
      <c r="D29">
        <v>9</v>
      </c>
      <c r="E29" t="s">
        <v>27</v>
      </c>
      <c r="F29">
        <f t="shared" si="3"/>
        <v>9</v>
      </c>
      <c r="G29">
        <f t="shared" si="4"/>
        <v>690</v>
      </c>
    </row>
    <row r="30" spans="1:7" ht="12.75">
      <c r="A30" s="1">
        <f t="shared" si="0"/>
      </c>
      <c r="B30" s="2">
        <f>IF(ISBLANK(C30),"",StartDate+C30)</f>
      </c>
      <c r="D30">
        <f>9+14+20</f>
        <v>43</v>
      </c>
      <c r="E30" t="s">
        <v>28</v>
      </c>
      <c r="F30">
        <f t="shared" si="3"/>
        <v>52</v>
      </c>
      <c r="G30">
        <f t="shared" si="4"/>
        <v>733</v>
      </c>
    </row>
    <row r="31" spans="1:7" ht="12.75">
      <c r="A31" s="1">
        <f t="shared" si="0"/>
      </c>
      <c r="B31" s="2">
        <f>IF(ISBLANK(C31),"",StartDate+C31)</f>
      </c>
      <c r="D31">
        <v>20</v>
      </c>
      <c r="E31" t="s">
        <v>29</v>
      </c>
      <c r="F31">
        <f t="shared" si="3"/>
        <v>72</v>
      </c>
      <c r="G31">
        <f t="shared" si="4"/>
        <v>753</v>
      </c>
    </row>
    <row r="32" spans="1:7" ht="12.75">
      <c r="A32" s="1">
        <f t="shared" si="0"/>
        <v>39366</v>
      </c>
      <c r="B32" s="2">
        <f>IF(ISBLANK(C32),"",StartDate+C32)</f>
        <v>39366</v>
      </c>
      <c r="C32">
        <v>11</v>
      </c>
      <c r="D32">
        <v>40</v>
      </c>
      <c r="E32" t="s">
        <v>30</v>
      </c>
      <c r="F32">
        <f t="shared" si="3"/>
        <v>40</v>
      </c>
      <c r="G32">
        <f t="shared" si="4"/>
        <v>793</v>
      </c>
    </row>
    <row r="33" spans="1:7" ht="12.75">
      <c r="A33" s="1">
        <f t="shared" si="0"/>
      </c>
      <c r="B33" s="2">
        <f>IF(ISBLANK(C33),"",StartDate+C33)</f>
      </c>
      <c r="D33">
        <v>17</v>
      </c>
      <c r="E33" t="s">
        <v>31</v>
      </c>
      <c r="F33">
        <f t="shared" si="3"/>
        <v>57</v>
      </c>
      <c r="G33">
        <f t="shared" si="4"/>
        <v>810</v>
      </c>
    </row>
    <row r="34" spans="1:7" ht="12.75">
      <c r="A34" s="1">
        <f t="shared" si="0"/>
        <v>39367</v>
      </c>
      <c r="B34" s="2">
        <f>IF(ISBLANK(C34),"",StartDate+C34)</f>
        <v>39367</v>
      </c>
      <c r="C34">
        <v>12</v>
      </c>
      <c r="D34">
        <f>15+7+4+5+8</f>
        <v>39</v>
      </c>
      <c r="E34" t="s">
        <v>32</v>
      </c>
      <c r="F34">
        <f t="shared" si="3"/>
        <v>39</v>
      </c>
      <c r="G34">
        <f t="shared" si="4"/>
        <v>849</v>
      </c>
    </row>
    <row r="35" spans="1:7" ht="12.75">
      <c r="A35" s="1">
        <f t="shared" si="0"/>
      </c>
      <c r="B35" s="2">
        <f>IF(ISBLANK(C35),"",StartDate+C35)</f>
      </c>
      <c r="D35">
        <v>32</v>
      </c>
      <c r="E35" t="s">
        <v>33</v>
      </c>
      <c r="F35">
        <f aca="true" t="shared" si="5" ref="F35:F52">IF(ISBLANK(C35),D35+F34,D35)</f>
        <v>71</v>
      </c>
      <c r="G35">
        <f aca="true" t="shared" si="6" ref="G35:G52">D35+G34</f>
        <v>881</v>
      </c>
    </row>
    <row r="36" spans="1:7" ht="12.75">
      <c r="A36" s="1">
        <f t="shared" si="0"/>
        <v>39368</v>
      </c>
      <c r="B36" s="2">
        <f>IF(ISBLANK(C36),"",StartDate+C36)</f>
        <v>39368</v>
      </c>
      <c r="C36">
        <v>13</v>
      </c>
      <c r="D36">
        <v>25</v>
      </c>
      <c r="E36" t="s">
        <v>34</v>
      </c>
      <c r="F36">
        <f t="shared" si="5"/>
        <v>25</v>
      </c>
      <c r="G36">
        <f t="shared" si="6"/>
        <v>906</v>
      </c>
    </row>
    <row r="37" spans="1:7" ht="12.75">
      <c r="A37" s="1">
        <f t="shared" si="0"/>
      </c>
      <c r="B37" s="2">
        <f>IF(ISBLANK(C37),"",StartDate+C37)</f>
      </c>
      <c r="D37">
        <v>16</v>
      </c>
      <c r="E37" t="s">
        <v>35</v>
      </c>
      <c r="F37">
        <f t="shared" si="5"/>
        <v>41</v>
      </c>
      <c r="G37">
        <f t="shared" si="6"/>
        <v>922</v>
      </c>
    </row>
    <row r="38" spans="1:7" ht="12.75">
      <c r="A38" s="1">
        <f t="shared" si="0"/>
      </c>
      <c r="B38" s="2">
        <f>IF(ISBLANK(C38),"",StartDate+C38)</f>
      </c>
      <c r="D38">
        <v>26</v>
      </c>
      <c r="E38" t="s">
        <v>36</v>
      </c>
      <c r="F38">
        <f t="shared" si="5"/>
        <v>67</v>
      </c>
      <c r="G38">
        <f t="shared" si="6"/>
        <v>948</v>
      </c>
    </row>
    <row r="39" spans="1:7" ht="12.75">
      <c r="A39" s="1">
        <f t="shared" si="0"/>
      </c>
      <c r="B39" s="2">
        <f>IF(ISBLANK(C39),"",StartDate+C39)</f>
      </c>
      <c r="D39">
        <f>3+8+7</f>
        <v>18</v>
      </c>
      <c r="E39" t="s">
        <v>37</v>
      </c>
      <c r="F39">
        <f t="shared" si="5"/>
        <v>85</v>
      </c>
      <c r="G39">
        <f t="shared" si="6"/>
        <v>966</v>
      </c>
    </row>
    <row r="40" spans="1:7" ht="12.75">
      <c r="A40" s="1">
        <f t="shared" si="0"/>
        <v>39369</v>
      </c>
      <c r="B40" s="2">
        <f>IF(ISBLANK(C40),"",StartDate+C40)</f>
        <v>39369</v>
      </c>
      <c r="C40">
        <v>14</v>
      </c>
      <c r="D40">
        <f>50-D39</f>
        <v>32</v>
      </c>
      <c r="E40" t="s">
        <v>38</v>
      </c>
      <c r="F40">
        <f t="shared" si="5"/>
        <v>32</v>
      </c>
      <c r="G40">
        <f t="shared" si="6"/>
        <v>998</v>
      </c>
    </row>
    <row r="41" spans="1:7" ht="12.75">
      <c r="A41" s="1">
        <f t="shared" si="0"/>
      </c>
      <c r="B41" s="2">
        <f>IF(ISBLANK(C41),"",StartDate+C41)</f>
      </c>
      <c r="D41">
        <v>39</v>
      </c>
      <c r="E41" t="s">
        <v>39</v>
      </c>
      <c r="F41">
        <f t="shared" si="5"/>
        <v>71</v>
      </c>
      <c r="G41">
        <f t="shared" si="6"/>
        <v>1037</v>
      </c>
    </row>
    <row r="42" spans="1:7" ht="12.75">
      <c r="A42" s="1">
        <f t="shared" si="0"/>
        <v>39370</v>
      </c>
      <c r="B42" s="2">
        <f>IF(ISBLANK(C42),"",StartDate+C42)</f>
        <v>39370</v>
      </c>
      <c r="C42">
        <v>15</v>
      </c>
      <c r="D42">
        <v>21</v>
      </c>
      <c r="E42" t="s">
        <v>40</v>
      </c>
      <c r="F42">
        <f t="shared" si="5"/>
        <v>21</v>
      </c>
      <c r="G42">
        <f t="shared" si="6"/>
        <v>1058</v>
      </c>
    </row>
    <row r="43" spans="1:7" ht="12.75">
      <c r="A43" s="1">
        <f t="shared" si="0"/>
      </c>
      <c r="B43" s="2">
        <f>IF(ISBLANK(C43),"",StartDate+C43)</f>
      </c>
      <c r="D43">
        <f>62</f>
        <v>62</v>
      </c>
      <c r="E43" t="s">
        <v>44</v>
      </c>
      <c r="F43">
        <f t="shared" si="5"/>
        <v>83</v>
      </c>
      <c r="G43">
        <f t="shared" si="6"/>
        <v>1120</v>
      </c>
    </row>
    <row r="44" spans="1:7" ht="12.75">
      <c r="A44" s="1">
        <f t="shared" si="0"/>
      </c>
      <c r="B44" s="2">
        <f>IF(ISBLANK(C44),"",StartDate+C44)</f>
      </c>
      <c r="F44">
        <f t="shared" si="5"/>
        <v>83</v>
      </c>
      <c r="G44">
        <f t="shared" si="6"/>
        <v>1120</v>
      </c>
    </row>
    <row r="45" spans="1:7" ht="12.75">
      <c r="A45" s="1">
        <f t="shared" si="0"/>
      </c>
      <c r="B45" s="2">
        <f>IF(ISBLANK(C45),"",StartDate+C45)</f>
      </c>
      <c r="F45">
        <f t="shared" si="5"/>
        <v>83</v>
      </c>
      <c r="G45">
        <f t="shared" si="6"/>
        <v>1120</v>
      </c>
    </row>
    <row r="46" spans="1:7" ht="12.75">
      <c r="A46" s="1">
        <f t="shared" si="0"/>
      </c>
      <c r="B46" s="2">
        <f>IF(ISBLANK(C46),"",StartDate+C46)</f>
      </c>
      <c r="F46">
        <f t="shared" si="5"/>
        <v>83</v>
      </c>
      <c r="G46">
        <f t="shared" si="6"/>
        <v>1120</v>
      </c>
    </row>
    <row r="47" spans="1:7" ht="12.75">
      <c r="A47" s="1">
        <f t="shared" si="0"/>
      </c>
      <c r="B47" s="2">
        <f>IF(ISBLANK(C47),"",StartDate+C47)</f>
      </c>
      <c r="F47">
        <f t="shared" si="5"/>
        <v>83</v>
      </c>
      <c r="G47">
        <f t="shared" si="6"/>
        <v>1120</v>
      </c>
    </row>
    <row r="48" spans="1:7" ht="12.75">
      <c r="A48" s="1">
        <f t="shared" si="0"/>
      </c>
      <c r="B48" s="2">
        <f>IF(ISBLANK(C48),"",StartDate+C48)</f>
      </c>
      <c r="F48">
        <f t="shared" si="5"/>
        <v>83</v>
      </c>
      <c r="G48">
        <f t="shared" si="6"/>
        <v>1120</v>
      </c>
    </row>
    <row r="49" spans="1:7" ht="12.75">
      <c r="A49" s="1">
        <f t="shared" si="0"/>
      </c>
      <c r="B49" s="2">
        <f>IF(ISBLANK(C49),"",StartDate+C49)</f>
      </c>
      <c r="F49">
        <f t="shared" si="5"/>
        <v>83</v>
      </c>
      <c r="G49">
        <f t="shared" si="6"/>
        <v>1120</v>
      </c>
    </row>
    <row r="50" spans="1:7" ht="12.75">
      <c r="A50" s="1">
        <f t="shared" si="0"/>
      </c>
      <c r="B50" s="2">
        <f>IF(ISBLANK(C50),"",StartDate+C50)</f>
      </c>
      <c r="F50">
        <f t="shared" si="5"/>
        <v>83</v>
      </c>
      <c r="G50">
        <f t="shared" si="6"/>
        <v>1120</v>
      </c>
    </row>
    <row r="51" spans="1:7" ht="12.75">
      <c r="A51" s="1">
        <f t="shared" si="0"/>
      </c>
      <c r="B51" s="2">
        <f>IF(ISBLANK(C51),"",StartDate+C51)</f>
      </c>
      <c r="F51">
        <f t="shared" si="5"/>
        <v>83</v>
      </c>
      <c r="G51">
        <f t="shared" si="6"/>
        <v>1120</v>
      </c>
    </row>
    <row r="52" spans="1:7" ht="12.75">
      <c r="A52" s="1">
        <f t="shared" si="0"/>
      </c>
      <c r="B52" s="2">
        <f>IF(ISBLANK(C52),"",StartDate+C52)</f>
      </c>
      <c r="F52">
        <f t="shared" si="5"/>
        <v>83</v>
      </c>
      <c r="G52">
        <f t="shared" si="6"/>
        <v>1120</v>
      </c>
    </row>
  </sheetData>
  <conditionalFormatting sqref="F2:F52">
    <cfRule type="cellIs" priority="1" dxfId="0" operator="between" stopIfTrue="1">
      <formula>0</formula>
      <formula>Comfort</formula>
    </cfRule>
    <cfRule type="cellIs" priority="2" dxfId="1" operator="between" stopIfTrue="1">
      <formula>Comfort</formula>
      <formula>sore</formula>
    </cfRule>
    <cfRule type="cellIs" priority="3" dxfId="2" operator="greaterThan" stopIfTrue="1">
      <formula>sore</formula>
    </cfRule>
  </conditionalFormatting>
  <conditionalFormatting sqref="E2:E52">
    <cfRule type="expression" priority="4" dxfId="3" stopIfTrue="1">
      <formula>NOT(ISBLANK(C3))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Williams</dc:creator>
  <cp:keywords/>
  <dc:description/>
  <cp:lastModifiedBy>Todd Williams</cp:lastModifiedBy>
  <dcterms:created xsi:type="dcterms:W3CDTF">2007-08-26T21:33:31Z</dcterms:created>
  <dcterms:modified xsi:type="dcterms:W3CDTF">2007-08-26T22:25:06Z</dcterms:modified>
  <cp:category/>
  <cp:version/>
  <cp:contentType/>
  <cp:contentStatus/>
</cp:coreProperties>
</file>